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5480" windowHeight="7800" activeTab="0"/>
  </bookViews>
  <sheets>
    <sheet name="CK DT nam 2022" sheetId="1" r:id="rId1"/>
  </sheets>
  <externalReferences>
    <externalReference r:id="rId4"/>
    <externalReference r:id="rId5"/>
    <externalReference r:id="rId6"/>
    <externalReference r:id="rId7"/>
  </externalReferences>
  <definedNames>
    <definedName name="_xlnm.Print_Titles" localSheetId="0">'CK DT nam 2022'!$12:$12</definedName>
  </definedNames>
  <calcPr fullCalcOnLoad="1"/>
</workbook>
</file>

<file path=xl/sharedStrings.xml><?xml version="1.0" encoding="utf-8"?>
<sst xmlns="http://schemas.openxmlformats.org/spreadsheetml/2006/main" count="78" uniqueCount="71">
  <si>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</si>
  <si>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</si>
  <si>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</si>
  <si>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</si>
  <si>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</si>
  <si>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</si>
  <si>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</si>
  <si>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</si>
  <si>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</si>
  <si>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</si>
  <si>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</si>
  <si>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</si>
  <si>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</si>
  <si>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</si>
  <si>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</si>
  <si>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</si>
  <si>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</si>
  <si>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</si>
  <si>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</si>
  <si>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</si>
  <si>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từ nguồn thu phí được để lại</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</si>
  <si>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</si>
  <si>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</si>
  <si>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</si>
  <si>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</si>
  <si>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</si>
  <si>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</si>
  <si>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</si>
  <si>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</si>
  <si>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</si>
  <si>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</si>
  <si>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</si>
  <si>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</si>
  <si>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</si>
  <si>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</si>
  <si>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</si>
  <si>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</si>
  <si>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</si>
  <si>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</si>
  <si>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</si>
  <si>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TRƯỜNG MẦM NON ĐA TỐN</t>
  </si>
  <si>
    <t>Chương: 622</t>
  </si>
  <si>
    <t>Loại 490, khoản 492</t>
  </si>
  <si>
    <t>Nguyễn Thị Xuân Thanh</t>
  </si>
  <si>
    <t>Học phí</t>
  </si>
  <si>
    <t>Chăm sóc bán trú</t>
  </si>
  <si>
    <t>Học thứ bẩy</t>
  </si>
  <si>
    <t>Trang thiết bị phục vụ bán trú</t>
  </si>
  <si>
    <t>Học phẩm</t>
  </si>
  <si>
    <t>1.3</t>
  </si>
  <si>
    <t>1.4</t>
  </si>
  <si>
    <t>1.5</t>
  </si>
  <si>
    <t>Chi sự nghiệp giáo dục</t>
  </si>
  <si>
    <t>Thông tin liên lạc</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</si>
  <si>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</si>
  <si>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</si>
  <si>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</si>
  <si>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</si>
  <si>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</si>
  <si>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</si>
  <si>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</si>
  <si>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Dự toán 
năm 2022</t>
  </si>
  <si>
    <t>1.6</t>
  </si>
  <si>
    <t>Học hè</t>
  </si>
  <si>
    <t>Ước thực hiện 6 tháng đầu năm so với cùng kỳ năm trước (tỷ lệ %)</t>
  </si>
  <si>
    <t>Đa Tốn, ngày  31  tháng 12 năm 2022</t>
  </si>
  <si>
    <t>Ước thực
hiện 6 tháng cuối năm</t>
  </si>
  <si>
    <t>Kinh phí cấp bù học phí HKII năm học 2021-2022 và HKI năm học 2022-2023</t>
  </si>
  <si>
    <t>Đa Tốn, ngày 31 tháng 12 năm 2022</t>
  </si>
  <si>
    <t>CÔNG KHAI THỰC HIỆN DỰ TOÁN THU - CHI NGÂN SÁCH NĂM 2022</t>
  </si>
  <si>
    <t>Trường Mầm non Đa Tốn công khai tình hình thực hiện dự toán thu-chi ngân sách năm 2022 như sau:</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</si>
</sst>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0">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49"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0" fontId="11" fillId="0" borderId="0" xfId="0" applyFont="1" applyAlignment="1">
      <alignment horizontal="left" vertical="center" wrapText="1"/>
    </xf>
    <xf numFmtId="0" fontId="10" fillId="0" borderId="12" xfId="0"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212;NG%20KHAI%20&#272;&#193;NH%20GIA%20QU&#221;%20III%20-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212;NG%20KHAI%20&#272;&#193;NH%20GIA%20QU&#221;%20IV-20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212;NG%20KHAI%20&#272;&#193;NH%20GIA%20QU&#221;%20I%20-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212;NG%20KHAI%20&#272;&#193;NH%20GIA%20QU&#221;%20II%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K DT quý, năm mẫu -Quy II"/>
    </sheetNames>
    <sheetDataSet>
      <sheetData sheetId="0">
        <row r="20">
          <cell r="D20">
            <v>661050000</v>
          </cell>
        </row>
        <row r="23">
          <cell r="D23">
            <v>924098858</v>
          </cell>
        </row>
        <row r="36">
          <cell r="D36">
            <v>2994000</v>
          </cell>
        </row>
        <row r="37">
          <cell r="D37">
            <v>27685401</v>
          </cell>
        </row>
        <row r="38">
          <cell r="D38">
            <v>49567108</v>
          </cell>
        </row>
        <row r="39">
          <cell r="D39">
            <v>2309467</v>
          </cell>
        </row>
        <row r="40">
          <cell r="D40">
            <v>6705000</v>
          </cell>
        </row>
        <row r="41">
          <cell r="D41">
            <v>8100000</v>
          </cell>
        </row>
        <row r="42">
          <cell r="D42">
            <v>119610503</v>
          </cell>
        </row>
        <row r="43">
          <cell r="D43">
            <v>3050000</v>
          </cell>
        </row>
        <row r="44">
          <cell r="D44">
            <v>15089760</v>
          </cell>
        </row>
        <row r="47">
          <cell r="C47">
            <v>63120000</v>
          </cell>
          <cell r="D47">
            <v>63120000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K DT quý, năm mẫu -Quy IV"/>
    </sheetNames>
    <sheetDataSet>
      <sheetData sheetId="0">
        <row r="15">
          <cell r="D15">
            <v>138464000</v>
          </cell>
        </row>
        <row r="16">
          <cell r="D16">
            <v>465300000</v>
          </cell>
        </row>
        <row r="17">
          <cell r="D17">
            <v>303500000</v>
          </cell>
        </row>
        <row r="18">
          <cell r="D18">
            <v>119625000</v>
          </cell>
        </row>
        <row r="19">
          <cell r="D19">
            <v>119625000</v>
          </cell>
        </row>
        <row r="20">
          <cell r="D20">
            <v>0</v>
          </cell>
        </row>
        <row r="23">
          <cell r="D23">
            <v>1182827435</v>
          </cell>
        </row>
        <row r="36">
          <cell r="D36">
            <v>114290000</v>
          </cell>
        </row>
        <row r="37">
          <cell r="D37">
            <v>46297380</v>
          </cell>
        </row>
        <row r="38">
          <cell r="D38">
            <v>200000</v>
          </cell>
        </row>
        <row r="39">
          <cell r="D39">
            <v>2307000</v>
          </cell>
        </row>
        <row r="40">
          <cell r="D40">
            <v>8940000</v>
          </cell>
        </row>
        <row r="41">
          <cell r="D41">
            <v>8100000</v>
          </cell>
        </row>
        <row r="42">
          <cell r="D42">
            <v>130979186</v>
          </cell>
        </row>
        <row r="43">
          <cell r="D43">
            <v>19525000</v>
          </cell>
        </row>
        <row r="44">
          <cell r="D44">
            <v>0</v>
          </cell>
        </row>
        <row r="47">
          <cell r="C47">
            <v>170952000</v>
          </cell>
          <cell r="D47">
            <v>170952000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K DT quý, năm mẫu -Quy I"/>
    </sheetNames>
    <sheetDataSet>
      <sheetData sheetId="0">
        <row r="20">
          <cell r="D20">
            <v>0</v>
          </cell>
        </row>
        <row r="36">
          <cell r="D36">
            <v>15571957</v>
          </cell>
        </row>
        <row r="37">
          <cell r="D37">
            <v>36371000</v>
          </cell>
        </row>
        <row r="38">
          <cell r="D38">
            <v>2338940</v>
          </cell>
        </row>
        <row r="39">
          <cell r="D39">
            <v>8470000</v>
          </cell>
        </row>
        <row r="40">
          <cell r="D40">
            <v>8100000</v>
          </cell>
        </row>
        <row r="41">
          <cell r="D41">
            <v>134411000</v>
          </cell>
        </row>
        <row r="42">
          <cell r="D42">
            <v>65660000</v>
          </cell>
        </row>
        <row r="43">
          <cell r="D43">
            <v>14375000</v>
          </cell>
        </row>
        <row r="44">
          <cell r="D4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K DT quý, năm mẫu -Quy II"/>
    </sheetNames>
    <sheetDataSet>
      <sheetData sheetId="0">
        <row r="15">
          <cell r="D15">
            <v>63225000</v>
          </cell>
        </row>
        <row r="16">
          <cell r="D16">
            <v>160050000</v>
          </cell>
        </row>
        <row r="17">
          <cell r="D17">
            <v>72150000</v>
          </cell>
        </row>
        <row r="18">
          <cell r="D18">
            <v>37000000</v>
          </cell>
        </row>
        <row r="19">
          <cell r="D19">
            <v>37000000</v>
          </cell>
        </row>
        <row r="20">
          <cell r="D20">
            <v>307050000</v>
          </cell>
        </row>
        <row r="23">
          <cell r="D23">
            <v>362746832</v>
          </cell>
        </row>
        <row r="36">
          <cell r="D36">
            <v>2994000</v>
          </cell>
        </row>
        <row r="37">
          <cell r="D37">
            <v>98433858</v>
          </cell>
        </row>
        <row r="38">
          <cell r="D38">
            <v>67990240</v>
          </cell>
        </row>
        <row r="39">
          <cell r="D39">
            <v>2338177</v>
          </cell>
        </row>
        <row r="40">
          <cell r="D40">
            <v>10705000</v>
          </cell>
        </row>
        <row r="41">
          <cell r="D41">
            <v>8100000</v>
          </cell>
        </row>
        <row r="42">
          <cell r="D42">
            <v>184739884</v>
          </cell>
        </row>
        <row r="43">
          <cell r="D43">
            <v>19145000</v>
          </cell>
        </row>
        <row r="44">
          <cell r="D4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7"/>
  <sheetViews>
    <sheetView tabSelected="1" zoomScalePageLayoutView="0" workbookViewId="0" topLeftCell="A1">
      <selection activeCell="A9" sqref="A9:F9"/>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15.19921875" style="4" customWidth="1"/>
    <col min="8" max="16384" width="9" style="4" customWidth="1"/>
  </cols>
  <sheetData>
    <row r="1" ht="15.75">
      <c r="B1" s="6" t="s">
        <v>55</v>
      </c>
    </row>
    <row r="3" spans="1:6" ht="15.75">
      <c r="A3" s="2" t="s">
        <v>40</v>
      </c>
      <c r="B3" s="3"/>
      <c r="C3" s="45" t="s">
        <v>56</v>
      </c>
      <c r="D3" s="45"/>
      <c r="E3" s="45"/>
      <c r="F3" s="45"/>
    </row>
    <row r="4" spans="1:6" ht="21" customHeight="1">
      <c r="A4" s="14" t="s">
        <v>41</v>
      </c>
      <c r="B4" s="5"/>
      <c r="C4" s="46" t="s">
        <v>57</v>
      </c>
      <c r="D4" s="46"/>
      <c r="E4" s="46"/>
      <c r="F4" s="46"/>
    </row>
    <row r="5" spans="1:6" ht="29.25" customHeight="1">
      <c r="A5" s="14"/>
      <c r="B5" s="5"/>
      <c r="C5" s="48" t="s">
        <v>65</v>
      </c>
      <c r="D5" s="48"/>
      <c r="E5" s="48"/>
      <c r="F5" s="48"/>
    </row>
    <row r="6" spans="1:6" ht="22.5" customHeight="1">
      <c r="A6" s="45" t="s">
        <v>69</v>
      </c>
      <c r="B6" s="45"/>
      <c r="C6" s="45"/>
      <c r="D6" s="45"/>
      <c r="E6" s="45"/>
      <c r="F6" s="45"/>
    </row>
    <row r="7" spans="1:6" ht="18" customHeight="1">
      <c r="A7" s="47" t="s">
        <v>30</v>
      </c>
      <c r="B7" s="47"/>
      <c r="C7" s="47"/>
      <c r="D7" s="47"/>
      <c r="E7" s="47"/>
      <c r="F7" s="47"/>
    </row>
    <row r="8" spans="1:6" ht="37.5" customHeight="1">
      <c r="A8" s="43" t="s">
        <v>58</v>
      </c>
      <c r="B8" s="43"/>
      <c r="C8" s="43"/>
      <c r="D8" s="43"/>
      <c r="E8" s="43"/>
      <c r="F8" s="43"/>
    </row>
    <row r="9" spans="1:6" ht="65.25" customHeight="1">
      <c r="A9" s="43" t="s">
        <v>59</v>
      </c>
      <c r="B9" s="43"/>
      <c r="C9" s="43"/>
      <c r="D9" s="43"/>
      <c r="E9" s="43"/>
      <c r="F9" s="43"/>
    </row>
    <row r="10" spans="1:6" ht="32.25" customHeight="1">
      <c r="A10" s="43" t="s">
        <v>70</v>
      </c>
      <c r="B10" s="43"/>
      <c r="C10" s="43"/>
      <c r="D10" s="43"/>
      <c r="E10" s="43"/>
      <c r="F10" s="43"/>
    </row>
    <row r="11" spans="1:5" ht="15.75">
      <c r="A11" s="6"/>
      <c r="B11" s="6"/>
      <c r="E11" s="10" t="s">
        <v>54</v>
      </c>
    </row>
    <row r="12" spans="1:6" ht="105" customHeight="1">
      <c r="A12" s="18" t="s">
        <v>0</v>
      </c>
      <c r="B12" s="42" t="s">
        <v>27</v>
      </c>
      <c r="C12" s="17" t="s">
        <v>61</v>
      </c>
      <c r="D12" s="17" t="s">
        <v>66</v>
      </c>
      <c r="E12" s="17" t="s">
        <v>60</v>
      </c>
      <c r="F12" s="17" t="s">
        <v>64</v>
      </c>
    </row>
    <row r="13" spans="1:7" ht="33" customHeight="1">
      <c r="A13" s="1" t="s">
        <v>1</v>
      </c>
      <c r="B13" s="19" t="s">
        <v>36</v>
      </c>
      <c r="C13" s="20">
        <f>C14+C21+C28</f>
        <v>4787000000</v>
      </c>
      <c r="D13" s="20">
        <f>D14+D21+D28</f>
        <v>3985612125</v>
      </c>
      <c r="E13" s="21">
        <f>D13/C13*100</f>
        <v>83.2590792772091</v>
      </c>
      <c r="F13" s="21">
        <v>30.867949926885313</v>
      </c>
      <c r="G13" s="15"/>
    </row>
    <row r="14" spans="1:6" ht="18" customHeight="1">
      <c r="A14" s="1">
        <v>1</v>
      </c>
      <c r="B14" s="19" t="s">
        <v>15</v>
      </c>
      <c r="C14" s="20">
        <f>SUM(C15:C19)</f>
        <v>2393500000</v>
      </c>
      <c r="D14" s="20">
        <f>SUM(D15:D19)</f>
        <v>1515939000</v>
      </c>
      <c r="E14" s="21">
        <f>D14/C14*100</f>
        <v>63.335659076665976</v>
      </c>
      <c r="F14" s="21">
        <v>30.292667641529142</v>
      </c>
    </row>
    <row r="15" spans="1:6" s="11" customFormat="1" ht="18" customHeight="1">
      <c r="A15" s="22" t="s">
        <v>16</v>
      </c>
      <c r="B15" s="23" t="s">
        <v>44</v>
      </c>
      <c r="C15" s="24">
        <v>605500000</v>
      </c>
      <c r="D15" s="25">
        <f>'[1]CK DT quý, năm mẫu -Quy II'!D15+'[2]CK DT quý, năm mẫu -Quy IV'!D15+'[3]CK DT quý, năm mẫu -Quy I'!D15+'[4]CK DT quý, năm mẫu -Quy II'!D15</f>
        <v>201689000</v>
      </c>
      <c r="E15" s="26">
        <f aca="true" t="shared" si="0" ref="E15:E20">D15/C15*100</f>
        <v>33.30949628406275</v>
      </c>
      <c r="F15" s="26">
        <v>33.17588769611891</v>
      </c>
    </row>
    <row r="16" spans="1:6" s="11" customFormat="1" ht="18" customHeight="1">
      <c r="A16" s="22" t="s">
        <v>18</v>
      </c>
      <c r="B16" s="23" t="s">
        <v>45</v>
      </c>
      <c r="C16" s="24">
        <v>1020000000</v>
      </c>
      <c r="D16" s="25">
        <f>'[1]CK DT quý, năm mẫu -Quy II'!D16+'[2]CK DT quý, năm mẫu -Quy IV'!D16+'[3]CK DT quý, năm mẫu -Quy I'!D16+'[4]CK DT quý, năm mẫu -Quy II'!D16</f>
        <v>625350000</v>
      </c>
      <c r="E16" s="26">
        <f t="shared" si="0"/>
        <v>61.30882352941176</v>
      </c>
      <c r="F16" s="26">
        <v>33.16911764705882</v>
      </c>
    </row>
    <row r="17" spans="1:6" s="11" customFormat="1" ht="18" customHeight="1">
      <c r="A17" s="22" t="s">
        <v>49</v>
      </c>
      <c r="B17" s="23" t="s">
        <v>46</v>
      </c>
      <c r="C17" s="24">
        <v>540000000</v>
      </c>
      <c r="D17" s="25">
        <f>'[1]CK DT quý, năm mẫu -Quy II'!D17+'[2]CK DT quý, năm mẫu -Quy IV'!D17+'[3]CK DT quý, năm mẫu -Quy I'!D17+'[4]CK DT quý, năm mẫu -Quy II'!D17</f>
        <v>375650000</v>
      </c>
      <c r="E17" s="26">
        <f t="shared" si="0"/>
        <v>69.56481481481481</v>
      </c>
      <c r="F17" s="26">
        <v>32.111111111111114</v>
      </c>
    </row>
    <row r="18" spans="1:6" s="11" customFormat="1" ht="18" customHeight="1">
      <c r="A18" s="22" t="s">
        <v>50</v>
      </c>
      <c r="B18" s="23" t="s">
        <v>47</v>
      </c>
      <c r="C18" s="24">
        <v>114000000</v>
      </c>
      <c r="D18" s="25">
        <f>'[1]CK DT quý, năm mẫu -Quy II'!D18+'[2]CK DT quý, năm mẫu -Quy IV'!D18+'[3]CK DT quý, năm mẫu -Quy I'!D18+'[4]CK DT quý, năm mẫu -Quy II'!D18</f>
        <v>156625000</v>
      </c>
      <c r="E18" s="26">
        <f t="shared" si="0"/>
        <v>137.390350877193</v>
      </c>
      <c r="F18" s="26">
        <v>5.460526315789474</v>
      </c>
    </row>
    <row r="19" spans="1:6" ht="18" customHeight="1">
      <c r="A19" s="22" t="s">
        <v>51</v>
      </c>
      <c r="B19" s="23" t="s">
        <v>48</v>
      </c>
      <c r="C19" s="24">
        <v>114000000</v>
      </c>
      <c r="D19" s="25">
        <f>'[1]CK DT quý, năm mẫu -Quy II'!D19+'[2]CK DT quý, năm mẫu -Quy IV'!D19+'[3]CK DT quý, năm mẫu -Quy I'!D19+'[4]CK DT quý, năm mẫu -Quy II'!D19</f>
        <v>156625000</v>
      </c>
      <c r="E19" s="26">
        <f t="shared" si="0"/>
        <v>137.390350877193</v>
      </c>
      <c r="F19" s="26">
        <v>5.460526315789474</v>
      </c>
    </row>
    <row r="20" spans="1:6" ht="18" customHeight="1">
      <c r="A20" s="22" t="s">
        <v>62</v>
      </c>
      <c r="B20" s="23" t="s">
        <v>63</v>
      </c>
      <c r="C20" s="24">
        <v>1335000000</v>
      </c>
      <c r="D20" s="25">
        <f>'[1]CK DT quý, năm mẫu -Quy II'!D20+'[2]CK DT quý, năm mẫu -Quy IV'!D20+'[3]CK DT quý, năm mẫu -Quy I'!D20+'[4]CK DT quý, năm mẫu -Quy II'!D20</f>
        <v>968100000</v>
      </c>
      <c r="E20" s="26">
        <f t="shared" si="0"/>
        <v>72.51685393258427</v>
      </c>
      <c r="F20" s="26"/>
    </row>
    <row r="21" spans="1:6" s="12" customFormat="1" ht="18" customHeight="1">
      <c r="A21" s="1">
        <v>2</v>
      </c>
      <c r="B21" s="19" t="s">
        <v>20</v>
      </c>
      <c r="C21" s="20">
        <f>C22+C25</f>
        <v>2393500000</v>
      </c>
      <c r="D21" s="20">
        <f>D22+D25</f>
        <v>2469673125</v>
      </c>
      <c r="E21" s="21">
        <f>E22+E25</f>
        <v>103.18249947775224</v>
      </c>
      <c r="F21" s="21">
        <v>31.44323221224149</v>
      </c>
    </row>
    <row r="22" spans="1:6" ht="18" customHeight="1">
      <c r="A22" s="22" t="s">
        <v>31</v>
      </c>
      <c r="B22" s="23" t="s">
        <v>52</v>
      </c>
      <c r="C22" s="24">
        <f>C23+C24</f>
        <v>2393500000</v>
      </c>
      <c r="D22" s="24">
        <f>D23+D24</f>
        <v>2469673125</v>
      </c>
      <c r="E22" s="28">
        <f>E23+E24</f>
        <v>103.18249947775224</v>
      </c>
      <c r="F22" s="28">
        <v>31.44323221224149</v>
      </c>
    </row>
    <row r="23" spans="1:6" ht="18" customHeight="1">
      <c r="A23" s="22" t="s">
        <v>8</v>
      </c>
      <c r="B23" s="29" t="s">
        <v>25</v>
      </c>
      <c r="C23" s="24">
        <f>C14</f>
        <v>2393500000</v>
      </c>
      <c r="D23" s="25">
        <f>'[1]CK DT quý, năm mẫu -Quy II'!D23+'[2]CK DT quý, năm mẫu -Quy IV'!D23+'[3]CK DT quý, năm mẫu -Quy I'!D23+'[4]CK DT quý, năm mẫu -Quy II'!D23</f>
        <v>2469673125</v>
      </c>
      <c r="E23" s="26">
        <f>D23/C23*100</f>
        <v>103.18249947775224</v>
      </c>
      <c r="F23" s="30">
        <v>31.44323221224149</v>
      </c>
    </row>
    <row r="24" spans="1:6" ht="18" customHeight="1">
      <c r="A24" s="22" t="s">
        <v>9</v>
      </c>
      <c r="B24" s="31" t="s">
        <v>26</v>
      </c>
      <c r="C24" s="24"/>
      <c r="D24" s="27"/>
      <c r="E24" s="32"/>
      <c r="F24" s="32"/>
    </row>
    <row r="25" spans="1:6" ht="18" customHeight="1">
      <c r="A25" s="22" t="s">
        <v>32</v>
      </c>
      <c r="B25" s="31" t="s">
        <v>21</v>
      </c>
      <c r="C25" s="24">
        <f>C26+C27</f>
        <v>0</v>
      </c>
      <c r="D25" s="24"/>
      <c r="E25" s="28"/>
      <c r="F25" s="24"/>
    </row>
    <row r="26" spans="1:6" ht="18" customHeight="1">
      <c r="A26" s="22" t="s">
        <v>8</v>
      </c>
      <c r="B26" s="31" t="s">
        <v>22</v>
      </c>
      <c r="C26" s="24"/>
      <c r="D26" s="27"/>
      <c r="E26" s="28"/>
      <c r="F26" s="32"/>
    </row>
    <row r="27" spans="1:6" ht="18" customHeight="1">
      <c r="A27" s="22" t="s">
        <v>9</v>
      </c>
      <c r="B27" s="31" t="s">
        <v>23</v>
      </c>
      <c r="C27" s="24"/>
      <c r="D27" s="27"/>
      <c r="E27" s="32"/>
      <c r="F27" s="32"/>
    </row>
    <row r="28" spans="1:6" s="12" customFormat="1" ht="18" customHeight="1">
      <c r="A28" s="33">
        <v>3</v>
      </c>
      <c r="B28" s="34" t="s">
        <v>29</v>
      </c>
      <c r="C28" s="20">
        <f>C29+C30</f>
        <v>0</v>
      </c>
      <c r="D28" s="20">
        <f>D29+D30</f>
        <v>0</v>
      </c>
      <c r="E28" s="20">
        <f>E29+E30</f>
        <v>0</v>
      </c>
      <c r="F28" s="20">
        <v>0</v>
      </c>
    </row>
    <row r="29" spans="1:6" ht="18" customHeight="1">
      <c r="A29" s="35" t="s">
        <v>33</v>
      </c>
      <c r="B29" s="31" t="s">
        <v>17</v>
      </c>
      <c r="C29" s="24"/>
      <c r="D29" s="27"/>
      <c r="E29" s="32"/>
      <c r="F29" s="32"/>
    </row>
    <row r="30" spans="1:6" ht="18" customHeight="1">
      <c r="A30" s="35" t="s">
        <v>34</v>
      </c>
      <c r="B30" s="31" t="s">
        <v>19</v>
      </c>
      <c r="C30" s="24"/>
      <c r="D30" s="27"/>
      <c r="E30" s="32"/>
      <c r="F30" s="32"/>
    </row>
    <row r="31" spans="1:7" ht="21" customHeight="1">
      <c r="A31" s="1" t="s">
        <v>2</v>
      </c>
      <c r="B31" s="19" t="s">
        <v>35</v>
      </c>
      <c r="C31" s="20">
        <f>C32</f>
        <v>8466072000</v>
      </c>
      <c r="D31" s="20">
        <f>D32</f>
        <v>8466072000</v>
      </c>
      <c r="E31" s="21">
        <f>D31/C31*100</f>
        <v>100</v>
      </c>
      <c r="F31" s="21">
        <v>100</v>
      </c>
      <c r="G31" s="15"/>
    </row>
    <row r="32" spans="1:6" ht="21" customHeight="1">
      <c r="A32" s="1">
        <v>1</v>
      </c>
      <c r="B32" s="19" t="s">
        <v>21</v>
      </c>
      <c r="C32" s="20">
        <f>C33+C45</f>
        <v>8466072000</v>
      </c>
      <c r="D32" s="20">
        <f>D33+D45</f>
        <v>8466072000</v>
      </c>
      <c r="E32" s="21">
        <f>D32/C32*100</f>
        <v>100</v>
      </c>
      <c r="F32" s="21">
        <v>100</v>
      </c>
    </row>
    <row r="33" spans="1:7" ht="21" customHeight="1">
      <c r="A33" s="36" t="s">
        <v>16</v>
      </c>
      <c r="B33" s="37" t="s">
        <v>22</v>
      </c>
      <c r="C33" s="38">
        <f>SUM(C34:C44)</f>
        <v>8232000000</v>
      </c>
      <c r="D33" s="38">
        <f>SUM(D34:D44)</f>
        <v>8232000000</v>
      </c>
      <c r="E33" s="39">
        <f>D33/C33*100</f>
        <v>100</v>
      </c>
      <c r="F33" s="39">
        <v>100</v>
      </c>
      <c r="G33" s="15"/>
    </row>
    <row r="34" spans="1:6" ht="21" customHeight="1">
      <c r="A34" s="22"/>
      <c r="B34" s="23" t="s">
        <v>7</v>
      </c>
      <c r="C34" s="24"/>
      <c r="D34" s="27"/>
      <c r="E34" s="32">
        <v>0</v>
      </c>
      <c r="F34" s="32">
        <v>100</v>
      </c>
    </row>
    <row r="35" spans="1:6" ht="21" customHeight="1">
      <c r="A35" s="22"/>
      <c r="B35" s="23" t="s">
        <v>3</v>
      </c>
      <c r="C35" s="24">
        <f>6834548000-6000000</f>
        <v>6828548000</v>
      </c>
      <c r="D35" s="25">
        <v>6986506139</v>
      </c>
      <c r="E35" s="30">
        <f aca="true" t="shared" si="1" ref="E35:E44">D35/C35*100</f>
        <v>102.31320244069457</v>
      </c>
      <c r="F35" s="30">
        <v>77.59204950203214</v>
      </c>
    </row>
    <row r="36" spans="1:6" ht="21" customHeight="1">
      <c r="A36" s="22"/>
      <c r="B36" s="23" t="s">
        <v>10</v>
      </c>
      <c r="C36" s="24">
        <v>6000000</v>
      </c>
      <c r="D36" s="25">
        <f>'[1]CK DT quý, năm mẫu -Quy II'!D36+'[2]CK DT quý, năm mẫu -Quy IV'!D36+'[3]CK DT quý, năm mẫu -Quy I'!D36+'[4]CK DT quý, năm mẫu -Quy II'!D36</f>
        <v>135849957</v>
      </c>
      <c r="E36" s="30">
        <f>D36/C36*100</f>
        <v>2264.16595</v>
      </c>
      <c r="F36" s="30">
        <v>24249.049016666668</v>
      </c>
    </row>
    <row r="37" spans="1:6" ht="21" customHeight="1">
      <c r="A37" s="32"/>
      <c r="B37" s="40" t="s">
        <v>11</v>
      </c>
      <c r="C37" s="24">
        <v>224800000</v>
      </c>
      <c r="D37" s="25">
        <f>'[1]CK DT quý, năm mẫu -Quy II'!D37+'[2]CK DT quý, năm mẫu -Quy IV'!D37+'[3]CK DT quý, năm mẫu -Quy I'!D37+'[4]CK DT quý, năm mẫu -Quy II'!D37</f>
        <v>208787639</v>
      </c>
      <c r="E37" s="30">
        <f t="shared" si="1"/>
        <v>92.87706361209965</v>
      </c>
      <c r="F37" s="30">
        <v>80.59695093628908</v>
      </c>
    </row>
    <row r="38" spans="1:6" ht="21" customHeight="1">
      <c r="A38" s="32"/>
      <c r="B38" s="40" t="s">
        <v>14</v>
      </c>
      <c r="C38" s="24">
        <v>105880000</v>
      </c>
      <c r="D38" s="25">
        <f>'[1]CK DT quý, năm mẫu -Quy II'!D38+'[2]CK DT quý, năm mẫu -Quy IV'!D38+'[3]CK DT quý, năm mẫu -Quy I'!D38+'[4]CK DT quý, năm mẫu -Quy II'!D38</f>
        <v>120096288</v>
      </c>
      <c r="E38" s="30">
        <f t="shared" si="1"/>
        <v>113.426792595391</v>
      </c>
      <c r="F38" s="30">
        <v>72.81161692482056</v>
      </c>
    </row>
    <row r="39" spans="1:6" ht="21" customHeight="1">
      <c r="A39" s="32"/>
      <c r="B39" s="40" t="s">
        <v>53</v>
      </c>
      <c r="C39" s="24">
        <v>20452000</v>
      </c>
      <c r="D39" s="25">
        <f>'[1]CK DT quý, năm mẫu -Quy II'!D39+'[2]CK DT quý, năm mẫu -Quy IV'!D39+'[3]CK DT quý, năm mẫu -Quy I'!D39+'[4]CK DT quý, năm mẫu -Quy II'!D39</f>
        <v>15424644</v>
      </c>
      <c r="E39" s="30">
        <f t="shared" si="1"/>
        <v>75.4187561118717</v>
      </c>
      <c r="F39" s="30">
        <v>444.0108253471543</v>
      </c>
    </row>
    <row r="40" spans="1:6" ht="21" customHeight="1">
      <c r="A40" s="32"/>
      <c r="B40" s="40" t="s">
        <v>12</v>
      </c>
      <c r="C40" s="24">
        <v>50820000</v>
      </c>
      <c r="D40" s="25">
        <f>'[1]CK DT quý, năm mẫu -Quy II'!D40+'[2]CK DT quý, năm mẫu -Quy IV'!D40+'[3]CK DT quý, năm mẫu -Quy I'!D40+'[4]CK DT quý, năm mẫu -Quy II'!D40</f>
        <v>34450000</v>
      </c>
      <c r="E40" s="30">
        <f t="shared" si="1"/>
        <v>67.78827233372688</v>
      </c>
      <c r="F40" s="30">
        <v>98.12967335694609</v>
      </c>
    </row>
    <row r="41" spans="1:6" ht="21" customHeight="1">
      <c r="A41" s="32"/>
      <c r="B41" s="40" t="s">
        <v>13</v>
      </c>
      <c r="C41" s="24">
        <v>36900000</v>
      </c>
      <c r="D41" s="25">
        <f>'[1]CK DT quý, năm mẫu -Quy II'!D41+'[2]CK DT quý, năm mẫu -Quy IV'!D41+'[3]CK DT quý, năm mẫu -Quy I'!D41+'[4]CK DT quý, năm mẫu -Quy II'!D41</f>
        <v>158711000</v>
      </c>
      <c r="E41" s="30">
        <f t="shared" si="1"/>
        <v>430.1111111111111</v>
      </c>
      <c r="F41" s="30">
        <v>110.15942028985508</v>
      </c>
    </row>
    <row r="42" spans="1:6" ht="21" customHeight="1">
      <c r="A42" s="22"/>
      <c r="B42" s="23" t="s">
        <v>4</v>
      </c>
      <c r="C42" s="24">
        <v>870900000</v>
      </c>
      <c r="D42" s="25">
        <f>'[1]CK DT quý, năm mẫu -Quy II'!D42+'[2]CK DT quý, năm mẫu -Quy IV'!D42+'[3]CK DT quý, năm mẫu -Quy I'!D42+'[4]CK DT quý, năm mẫu -Quy II'!D42</f>
        <v>500989573</v>
      </c>
      <c r="E42" s="30">
        <f t="shared" si="1"/>
        <v>57.52549925364565</v>
      </c>
      <c r="F42" s="30">
        <v>44.92399337332822</v>
      </c>
    </row>
    <row r="43" spans="1:6" ht="21" customHeight="1">
      <c r="A43" s="22"/>
      <c r="B43" s="23" t="s">
        <v>5</v>
      </c>
      <c r="C43" s="24">
        <f>18000000+42000000</f>
        <v>60000000</v>
      </c>
      <c r="D43" s="25">
        <f>'[1]CK DT quý, năm mẫu -Quy II'!D43+'[2]CK DT quý, năm mẫu -Quy IV'!D43+'[3]CK DT quý, năm mẫu -Quy I'!D43+'[4]CK DT quý, năm mẫu -Quy II'!D43</f>
        <v>56095000</v>
      </c>
      <c r="E43" s="30">
        <f t="shared" si="1"/>
        <v>93.49166666666666</v>
      </c>
      <c r="F43" s="30">
        <v>153.1843137254902</v>
      </c>
    </row>
    <row r="44" spans="1:6" ht="21" customHeight="1">
      <c r="A44" s="22"/>
      <c r="B44" s="23" t="s">
        <v>6</v>
      </c>
      <c r="C44" s="24">
        <v>27700000</v>
      </c>
      <c r="D44" s="25">
        <f>'[1]CK DT quý, năm mẫu -Quy II'!D44+'[2]CK DT quý, năm mẫu -Quy IV'!D44+'[3]CK DT quý, năm mẫu -Quy I'!D44+'[4]CK DT quý, năm mẫu -Quy II'!D44</f>
        <v>15089760</v>
      </c>
      <c r="E44" s="30">
        <f t="shared" si="1"/>
        <v>54.475667870036105</v>
      </c>
      <c r="F44" s="30">
        <v>5.424354243542435</v>
      </c>
    </row>
    <row r="45" spans="1:6" s="7" customFormat="1" ht="31.5">
      <c r="A45" s="36" t="s">
        <v>18</v>
      </c>
      <c r="B45" s="37" t="s">
        <v>23</v>
      </c>
      <c r="C45" s="38">
        <f>C46</f>
        <v>234072000</v>
      </c>
      <c r="D45" s="38">
        <f>D46</f>
        <v>234072000</v>
      </c>
      <c r="E45" s="41">
        <f>E46</f>
        <v>100</v>
      </c>
      <c r="F45" s="39">
        <v>100</v>
      </c>
    </row>
    <row r="46" spans="1:6" s="11" customFormat="1" ht="24" customHeight="1">
      <c r="A46" s="22" t="s">
        <v>24</v>
      </c>
      <c r="B46" s="23" t="s">
        <v>42</v>
      </c>
      <c r="C46" s="24">
        <f>C47+C48</f>
        <v>234072000</v>
      </c>
      <c r="D46" s="24">
        <f>D47+D48</f>
        <v>234072000</v>
      </c>
      <c r="E46" s="30">
        <f>E47</f>
        <v>100</v>
      </c>
      <c r="F46" s="30">
        <v>100</v>
      </c>
    </row>
    <row r="47" spans="1:6" ht="33" customHeight="1">
      <c r="A47" s="22"/>
      <c r="B47" s="23" t="s">
        <v>67</v>
      </c>
      <c r="C47" s="25">
        <f>'[1]CK DT quý, năm mẫu -Quy II'!C47+'[2]CK DT quý, năm mẫu -Quy IV'!C47</f>
        <v>234072000</v>
      </c>
      <c r="D47" s="25">
        <f>'[1]CK DT quý, năm mẫu -Quy II'!D47+'[2]CK DT quý, năm mẫu -Quy IV'!D47</f>
        <v>234072000</v>
      </c>
      <c r="E47" s="30">
        <f>D47/C47*100</f>
        <v>100</v>
      </c>
      <c r="F47" s="30">
        <v>100</v>
      </c>
    </row>
    <row r="48" spans="1:6" ht="15.75">
      <c r="A48" s="22"/>
      <c r="B48" s="23"/>
      <c r="C48" s="24"/>
      <c r="D48" s="27"/>
      <c r="E48" s="30"/>
      <c r="F48" s="30"/>
    </row>
    <row r="49" spans="1:6" ht="24" customHeight="1">
      <c r="A49" s="8"/>
      <c r="B49" s="9"/>
      <c r="C49" s="44" t="s">
        <v>68</v>
      </c>
      <c r="D49" s="44"/>
      <c r="E49" s="44"/>
      <c r="F49" s="44"/>
    </row>
    <row r="50" spans="3:6" ht="15.75">
      <c r="C50" s="45" t="s">
        <v>28</v>
      </c>
      <c r="D50" s="45"/>
      <c r="E50" s="45"/>
      <c r="F50" s="45"/>
    </row>
    <row r="51" ht="15">
      <c r="D51" s="4"/>
    </row>
    <row r="52" ht="15">
      <c r="D52" s="4"/>
    </row>
    <row r="55" spans="3:6" ht="16.5">
      <c r="C55" s="46" t="s">
        <v>43</v>
      </c>
      <c r="D55" s="46"/>
      <c r="E55" s="46"/>
      <c r="F55" s="46"/>
    </row>
    <row r="56" spans="4:6" ht="15.75">
      <c r="D56" s="16"/>
      <c r="E56" s="6"/>
      <c r="F56" s="6"/>
    </row>
    <row r="85" spans="2:6" ht="15.75">
      <c r="B85" s="2" t="s">
        <v>38</v>
      </c>
      <c r="D85" s="16"/>
      <c r="E85" s="6"/>
      <c r="F85" s="6"/>
    </row>
    <row r="86" spans="2:6" ht="23.25" customHeight="1">
      <c r="B86" s="13" t="s">
        <v>37</v>
      </c>
      <c r="D86" s="16"/>
      <c r="E86" s="6"/>
      <c r="F86" s="6"/>
    </row>
    <row r="87" spans="2:7" ht="21.75" customHeight="1">
      <c r="B87" s="13" t="s">
        <v>39</v>
      </c>
      <c r="C87" s="6"/>
      <c r="D87" s="16"/>
      <c r="E87" s="6"/>
      <c r="F87" s="6"/>
      <c r="G87" s="6"/>
    </row>
  </sheetData>
  <sheetProtection/>
  <mergeCells count="11">
    <mergeCell ref="C3:F3"/>
    <mergeCell ref="C4:F4"/>
    <mergeCell ref="C5:F5"/>
    <mergeCell ref="A8:F8"/>
    <mergeCell ref="A9:F9"/>
    <mergeCell ref="A10:F10"/>
    <mergeCell ref="C49:F49"/>
    <mergeCell ref="C50:F50"/>
    <mergeCell ref="C55:F55"/>
    <mergeCell ref="A6:F6"/>
    <mergeCell ref="A7:F7"/>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PCHOMEMBR</cp:lastModifiedBy>
  <cp:lastPrinted>2023-03-13T04:26:04Z</cp:lastPrinted>
  <dcterms:created xsi:type="dcterms:W3CDTF">2012-03-15T09:20:13Z</dcterms:created>
  <dcterms:modified xsi:type="dcterms:W3CDTF">2023-03-13T07:27:07Z</dcterms:modified>
  <cp:category/>
  <cp:version/>
  <cp:contentType/>
  <cp:contentStatus/>
</cp:coreProperties>
</file>